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49"/>
  </bookViews>
  <sheets>
    <sheet name="重点项目" sheetId="2" r:id="rId1"/>
  </sheets>
  <definedNames>
    <definedName name="_xlnm._FilterDatabase" localSheetId="0" hidden="1">重点项目!$A$7:$P$31</definedName>
    <definedName name="_xlnm.Print_Titles" localSheetId="0">重点项目!$3:$3</definedName>
  </definedNames>
  <calcPr calcId="144525"/>
</workbook>
</file>

<file path=xl/sharedStrings.xml><?xml version="1.0" encoding="utf-8"?>
<sst xmlns="http://schemas.openxmlformats.org/spreadsheetml/2006/main" count="190" uniqueCount="121">
  <si>
    <t>附件</t>
  </si>
  <si>
    <t>西露天矿综合治理与整合利用2026年度行动计划项目表</t>
  </si>
  <si>
    <t>序号</t>
  </si>
  <si>
    <t>项目名称</t>
  </si>
  <si>
    <t>建设内容及规模</t>
  </si>
  <si>
    <t>总投资
（万元）</t>
  </si>
  <si>
    <t>资金来源</t>
  </si>
  <si>
    <t>建设地点</t>
  </si>
  <si>
    <t>项目建设单位</t>
  </si>
  <si>
    <t>项目责任单位</t>
  </si>
  <si>
    <t>项目配合  单位</t>
  </si>
  <si>
    <t>项目建设周期</t>
  </si>
  <si>
    <t>本年度建设任务</t>
  </si>
  <si>
    <t>年度预计投资（万元）</t>
  </si>
  <si>
    <t>共20项</t>
  </si>
  <si>
    <t>一、新实施项目（共：14项）</t>
  </si>
  <si>
    <t>（一）前期研究</t>
  </si>
  <si>
    <t>抚顺市资源导向型可持续发展模式（ROD）试点项目</t>
  </si>
  <si>
    <r>
      <rPr>
        <sz val="28"/>
        <rFont val="仿宋"/>
        <charset val="134"/>
      </rPr>
      <t>建设范围为西露天矿矿坑及南侧周边区域，总面积约为24.2km</t>
    </r>
    <r>
      <rPr>
        <vertAlign val="superscript"/>
        <sz val="28"/>
        <rFont val="仿宋"/>
        <charset val="134"/>
      </rPr>
      <t>2</t>
    </r>
    <r>
      <rPr>
        <sz val="28"/>
        <rFont val="仿宋"/>
        <charset val="134"/>
      </rPr>
      <t>，其中西露天矿坑面积10.87km</t>
    </r>
    <r>
      <rPr>
        <vertAlign val="superscript"/>
        <sz val="28"/>
        <rFont val="仿宋"/>
        <charset val="134"/>
      </rPr>
      <t>2</t>
    </r>
    <r>
      <rPr>
        <sz val="28"/>
        <rFont val="仿宋"/>
        <charset val="134"/>
      </rPr>
      <t>，南侧周边区域13.33km</t>
    </r>
    <r>
      <rPr>
        <vertAlign val="superscript"/>
        <sz val="28"/>
        <rFont val="仿宋"/>
        <charset val="134"/>
      </rPr>
      <t>2</t>
    </r>
    <r>
      <rPr>
        <sz val="28"/>
        <rFont val="仿宋"/>
        <charset val="134"/>
      </rPr>
      <t>。主要包括西露天矿生态修复项目、西露天矿周边生态修复项目、大宗固废综合利用项目、西露天健身步道项目、花园湖文体康养及环境整治智慧项目、低空经济项目。</t>
    </r>
  </si>
  <si>
    <t>各级财政资金、社会资本投入等</t>
  </si>
  <si>
    <t>西露天矿矿坑及南侧周边区域</t>
  </si>
  <si>
    <t>抚顺市自然资源局</t>
  </si>
  <si>
    <t>市发改委、市财政局、望花区政府、新抚区政府、抚顺矿业集团</t>
  </si>
  <si>
    <t>2026-2030</t>
  </si>
  <si>
    <t>启动项目前期筹备工作，结合整体推进时序安排，同步启动西露天矿矿坑及周边区域生态修复，并同步推进大宗固废综合利用、西露天健身步道、花园湖文体康养及环境整治智慧、低空经济等项目，确保各重点任务按阶段稳步落地。</t>
  </si>
  <si>
    <t>（二）安全保障</t>
  </si>
  <si>
    <t>西露天矿北帮边坡治理工程</t>
  </si>
  <si>
    <t>北帮E800至E3450区域局部存在高陡边坡且伴有裂缝，安全储备系数不足，为潜在不稳定区域，实施削坡减重，硬度较高的岩体需要进行钻孔、爆破，工程量200万立方米。</t>
  </si>
  <si>
    <t>争取政策支持或企业自筹</t>
  </si>
  <si>
    <t>抚顺市新抚区</t>
  </si>
  <si>
    <t>抚矿集团西露天矿</t>
  </si>
  <si>
    <t>抚矿集团</t>
  </si>
  <si>
    <t>市自然资源局、属地区政府等相关部门</t>
  </si>
  <si>
    <t>完成削坡减重200万立方米。</t>
  </si>
  <si>
    <t>西露天矿南帮边坡治理工程</t>
  </si>
  <si>
    <t>南帮E800至E3000区域受F5断层影响边坡稳定性较差，并且局部区域随自然风化产生裂隙，对该区域局部边坡上部风化裂隙带实施削坡减重，硬度较高的岩体需要进行钻孔、爆破，工程量130万立方米。</t>
  </si>
  <si>
    <t>完成削坡减重130万立方米。</t>
  </si>
  <si>
    <t>西露天矿回填运输工程</t>
  </si>
  <si>
    <t>利用坑口油厂废渣、电厂灰对矿坑进行回填压脚300万立方米；利用东露天矿剥离物对矿坑进行回填压脚1355万立方米。</t>
  </si>
  <si>
    <t>完成回填运输1655万立方米。</t>
  </si>
  <si>
    <t>西露天矿边坡监测工程</t>
  </si>
  <si>
    <t>采用国际先进的MSR边坡岩移监测雷达对矿坑进行24小时监测，设置290个GPS监测点和人工巡查，形成覆盖全矿坑的监测网络，对边坡进行科学研判，超前预警。</t>
  </si>
  <si>
    <t>全年不间断实施各项边坡监测。</t>
  </si>
  <si>
    <t>西露天矿消火工程</t>
  </si>
  <si>
    <t>针对W900至E3450自然发火区域，实施消火工程，硬度较高的岩体需要进行钻孔、爆破,消火总工程量80万立方米。</t>
  </si>
  <si>
    <t>完成消火工程量80万立方米。</t>
  </si>
  <si>
    <t>西露天矿排水工程</t>
  </si>
  <si>
    <t>实施有效截排矿坑涌水，防止产生泥石流和矿坑积水，影响综合治理方案实施，预防涌水诱发地质灾害发生，年排水量2500万立方米左右。实施排水沟、消能池、蓄水池新建、修补、清淤、防渗，铺设和维护输排水管路，放水孔疏干，汛期增设临时搗排泵站等工程疏导截排矿坑涌水，保证矿坑安全。</t>
  </si>
  <si>
    <t>全年计划完成截排涌水量2500万立方米；实施防治水工程36项，提高边坡稳定性。</t>
  </si>
  <si>
    <t>西露天矿运输道路建设维护工程</t>
  </si>
  <si>
    <t>灾害治理工程运输道路系统建设及维护。</t>
  </si>
  <si>
    <t>实施灾害治理工程道路系统维护。</t>
  </si>
  <si>
    <t>28站东移分解项目</t>
  </si>
  <si>
    <r>
      <rPr>
        <sz val="28"/>
        <color rgb="FF000000"/>
        <rFont val="仿宋"/>
        <charset val="134"/>
      </rPr>
      <t>废除</t>
    </r>
    <r>
      <rPr>
        <sz val="28"/>
        <color theme="1"/>
        <rFont val="仿宋"/>
        <charset val="134"/>
      </rPr>
      <t>28站，在E700附近，利用28站至66站联线、28站至+3联线，分别形成2个简化站场，向西重新配出排土线，代替28站目前配出的4条排土线，重新调整上部排土线布置，使西端帮最上部排土线在N520位置处达到+68水平，并以平均约13米段高台阶依次向下，逐台阶分布。</t>
    </r>
  </si>
  <si>
    <t>抚矿集团东露天矿</t>
  </si>
  <si>
    <t>本年度全部施工完成。</t>
  </si>
  <si>
    <t>抚顺市采沉区地质灾害监测技术服务项目</t>
  </si>
  <si>
    <t>1.对采沉区内已有的120个常规监测点进行水准沉降观测、数据平差，2.对已有的59个自动化（GNSS）监测点进行数据提取、整理，监测总面积为32平方公里。3.对采沉区地质灾害信息系统进行运行维护。</t>
  </si>
  <si>
    <t>市财政资金</t>
  </si>
  <si>
    <t>抚顺市采沉区</t>
  </si>
  <si>
    <t>抚顺市矿山地质灾害监测有限公司</t>
  </si>
  <si>
    <t>抚顺市发展改革综合服务中心</t>
  </si>
  <si>
    <t>采沉区沉降监测范围涵盖抚顺市东露天矿、老虎台矿和泰和煤矿矿区。其范围东至东洲桥，南至露天矿坑北侧边缘，西至市委党校，北至浑河南岸，东西长约18公里，南北宽约2.5公里，面积约32平方公里。主要针对抚顺市采煤沉陷地面变形进行监测及监控。</t>
  </si>
  <si>
    <t>（三）生态修复</t>
  </si>
  <si>
    <t>生态修复及养护</t>
  </si>
  <si>
    <t>为铸牢生态屏障、保障复绿成功、巩固示范地位，在矿坑西端帮28-5区域实施生态修复面积105亩，对矿坑内已完成生态修复区域1.2万亩进行养护。</t>
  </si>
  <si>
    <t>市自然资源局等相关部门</t>
  </si>
  <si>
    <t>实施生态修复面积105亩；对矿坑内已完成生态修复区域1.2万亩进行养护。</t>
  </si>
  <si>
    <t>（四）民生工程</t>
  </si>
  <si>
    <t>东露天矿南帮避险搬迁</t>
  </si>
  <si>
    <t>在市政府、东洲区的支持下，与东洲区及相关部门对接，制定搬迁方案，近期将开展搬迁工作。</t>
  </si>
  <si>
    <t>企业自筹</t>
  </si>
  <si>
    <t>抚顺市东洲区</t>
  </si>
  <si>
    <t>市自然资源局、市住建局、东洲区政府</t>
  </si>
  <si>
    <t>继续配合东洲区开展对煤都路西段（北侧）区域居民50户，工企户21户的基本情况做初步调查。同时，协调有关部门封闭原煤都路万新道口至以西煤都路栈桥位置。</t>
  </si>
  <si>
    <t>（五）产业发展</t>
  </si>
  <si>
    <t>页岩炼油胜利实验厂E部装置新增烟气脱硫、低氮燃烧系统项目</t>
  </si>
  <si>
    <r>
      <rPr>
        <sz val="28"/>
        <color rgb="FF000000"/>
        <rFont val="仿宋"/>
        <charset val="134"/>
      </rPr>
      <t>为满足即将执行的新环保排放标准要求（SO2≤100mg/m</t>
    </r>
    <r>
      <rPr>
        <sz val="28"/>
        <color rgb="FF000000"/>
        <rFont val="方正书宋_GBK"/>
        <charset val="134"/>
      </rPr>
      <t>³</t>
    </r>
    <r>
      <rPr>
        <sz val="28"/>
        <color rgb="FF000000"/>
        <rFont val="仿宋"/>
        <charset val="134"/>
      </rPr>
      <t>，烟尘（含焦油）≤20mg/m</t>
    </r>
    <r>
      <rPr>
        <sz val="28"/>
        <color rgb="FF000000"/>
        <rFont val="方正书宋_GBK"/>
        <charset val="134"/>
      </rPr>
      <t>³</t>
    </r>
    <r>
      <rPr>
        <sz val="28"/>
        <color rgb="FF000000"/>
        <rFont val="仿宋"/>
        <charset val="134"/>
      </rPr>
      <t>，NOX≤180mg/m</t>
    </r>
    <r>
      <rPr>
        <sz val="28"/>
        <color rgb="FF000000"/>
        <rFont val="方正书宋_GBK"/>
        <charset val="134"/>
      </rPr>
      <t>³</t>
    </r>
    <r>
      <rPr>
        <sz val="28"/>
        <color rgb="FF000000"/>
        <rFont val="仿宋"/>
        <charset val="134"/>
      </rPr>
      <t>），彻底治理气体污染，对E部干馏装置新建烟气超低排放系统。</t>
    </r>
  </si>
  <si>
    <t>抚矿集团页岩炼油胜利实验厂</t>
  </si>
  <si>
    <t>市生态环境局等相关部门</t>
  </si>
  <si>
    <t>E部干馏装置新建烟气除尘脱硫系统。</t>
  </si>
  <si>
    <t>抚顺矿区林场150MW风电项目</t>
  </si>
  <si>
    <t>利用抚顺县及周边地区建设150MW风电项目。</t>
  </si>
  <si>
    <t>抚顺市
抚顺县</t>
  </si>
  <si>
    <t>辽宁能源集团清洁能源公司</t>
  </si>
  <si>
    <t>辽宁能源集团</t>
  </si>
  <si>
    <t>市发改委、市自然资源局等相关部门</t>
  </si>
  <si>
    <t>2026-2027</t>
  </si>
  <si>
    <t>开展项目项目建议书、可研报告。</t>
  </si>
  <si>
    <t>二、继续实施项目（共：6项）</t>
  </si>
  <si>
    <t>固废农林业综合利用研究</t>
  </si>
  <si>
    <t>对舍场光伏用地板结土壤进行改良研究，并对改良效果进行跟踪评价。同时对苏打盐碱地进行改良种植试验研究。</t>
  </si>
  <si>
    <t>抚顺市望花区，吉林大安</t>
  </si>
  <si>
    <t>抚矿集团工程技术研究中心</t>
  </si>
  <si>
    <t>属地区政府等相关部门</t>
  </si>
  <si>
    <t>2024-2028</t>
  </si>
  <si>
    <t>截至2025年底累计完成投资3万元。本年度开展对土壤增效颗粒对苏打盐碱地的改良效果的综合评价。</t>
  </si>
  <si>
    <t>玄武岩综合利用（骨料项目）前期研究</t>
  </si>
  <si>
    <t>立项建设150万吨玄武岩骨料低端加工前期研究。</t>
  </si>
  <si>
    <t>2025-2026</t>
  </si>
  <si>
    <t>截至2025年底累计完成投资0万元。本年度完成项目前期手续办理。</t>
  </si>
  <si>
    <t xml:space="preserve">抚顺市采煤沉陷区应急监测项目 </t>
  </si>
  <si>
    <t>抚顺市采煤沉陷区应急监测项目是在采煤沉陷区的四个主要沉降中心建立一个应急监测网，通过地质灾害巡查调查及监测，掌握采煤沉陷区沉降中心区地质灾害现状和预判其发展趋势，有针对性的开展采煤沉陷区监测预警等工作。减少或避免地质灾害造成的经济损失，满足政府对采沉区地质灾害应急防治工作的需要。工作成果可为采沉区监测预警提供基础数据，为政府对采沉区的综合防治提供科学的数据支撑。</t>
  </si>
  <si>
    <t>市财政专项资金</t>
  </si>
  <si>
    <t>抚顺市东洲区、新抚区采煤沉陷区</t>
  </si>
  <si>
    <t>市财政局、东洲区政府、新抚区政府、抚顺矿业集团</t>
  </si>
  <si>
    <t>截至2025年底累计完成投资300.6万元。本年度按照工作计划，开展地面巡查和调查、GNSS静态监测、GNSS实时监测以及INSAR监测；汛期编制周报告，非汛期编制月报告，根据监测结果进行综合分析研判，开展地质灾害监测预警，年终编制综合成果报告。</t>
  </si>
  <si>
    <t>（三）产业发展</t>
  </si>
  <si>
    <t>抚顺高新区兰山园区排水收集系统及事故池项目</t>
  </si>
  <si>
    <t>兰山工业园区共建设雨水收集池7座，总容积2870立方米。管道 16240 米，管径 DN400至DN1800。 新建污水管线全长 7186 米,管径 DN100至DN600:共设置5 座一体化泵站,现每座泵站平均日设计规模 600 立方米/日,最高时流量 60m3h:事故污水缓冲池与污水提升泵站合并建设，事故池设计规模为2500立方米，泵站设计规模 10000 m3/d。</t>
  </si>
  <si>
    <t>高新区</t>
  </si>
  <si>
    <t>抚顺高新建设发展集团有限公司</t>
  </si>
  <si>
    <t>抚顺高新技术产业开发区管理委员会</t>
  </si>
  <si>
    <t>截至2025年底累计完成投资4319万元。本年度完成项目施工。</t>
  </si>
  <si>
    <t>抚顺高新技术产业开发区污水管网改造（地下改址上）项目</t>
  </si>
  <si>
    <t>在碾盘园区（核心区西区）、张甸园区（核心区东区）修建地上压力流污水管道，排放园区内企业的生产废水和生活污水。①新建DN400、DN300、DN250、DN200、DN150、DN100等管径的污水管道及管墩；②新建中间监测站及污水提升泵站7座，站内设置在线监测设备，监测水池内的各企业混合水质。</t>
  </si>
  <si>
    <t>政府投资</t>
  </si>
  <si>
    <t>截至2025年底累计完成投资3432万元。本年度完成项目施工。</t>
  </si>
  <si>
    <t>抚顺高新技术产业开发区热电联产工程</t>
  </si>
  <si>
    <t>项目主要建设内容为新建3×280吨/小时高温高压煤粉锅炉，配2×40MW抽背式高温高压汽轮机组，同步建设脱硫、脱硝设施。</t>
  </si>
  <si>
    <t>截至2025年底累计完成投资32930万元。本年度完成项目施工。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</si>
</sst>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41">
    <font>
      <sz val="12"/>
      <color theme="1"/>
      <name val="等线"/>
      <charset val="134"/>
      <scheme val="minor"/>
    </font>
    <font>
      <sz val="22"/>
      <color theme="1"/>
      <name val="等线"/>
      <charset val="134"/>
      <scheme val="minor"/>
    </font>
    <font>
      <sz val="24"/>
      <color rgb="FF000000"/>
      <name val="宋体"/>
      <charset val="134"/>
    </font>
    <font>
      <sz val="24"/>
      <color rgb="FF000000"/>
      <name val="仿宋"/>
      <charset val="134"/>
    </font>
    <font>
      <sz val="28"/>
      <color theme="1"/>
      <name val="仿宋"/>
      <charset val="134"/>
    </font>
    <font>
      <sz val="28"/>
      <name val="仿宋"/>
      <charset val="134"/>
    </font>
    <font>
      <sz val="28"/>
      <color rgb="FF000000"/>
      <name val="仿宋"/>
      <charset val="134"/>
    </font>
    <font>
      <sz val="24"/>
      <color theme="1"/>
      <name val="仿宋"/>
      <charset val="134"/>
    </font>
    <font>
      <sz val="11"/>
      <color rgb="FF000000"/>
      <name val="宋体"/>
      <charset val="134"/>
    </font>
    <font>
      <sz val="22"/>
      <color rgb="FF000000"/>
      <name val="宋体"/>
      <charset val="134"/>
    </font>
    <font>
      <b/>
      <sz val="48"/>
      <color rgb="FF000000"/>
      <name val="宋体"/>
      <charset val="134"/>
    </font>
    <font>
      <b/>
      <sz val="22"/>
      <color rgb="FF000000"/>
      <name val="宋体"/>
      <charset val="134"/>
    </font>
    <font>
      <b/>
      <sz val="24"/>
      <color rgb="FF000000"/>
      <name val="黑体"/>
      <charset val="134"/>
    </font>
    <font>
      <sz val="24"/>
      <color rgb="FF000000"/>
      <name val="黑体"/>
      <charset val="134"/>
    </font>
    <font>
      <b/>
      <sz val="24"/>
      <color rgb="FF000000"/>
      <name val="楷体"/>
      <charset val="134"/>
    </font>
    <font>
      <b/>
      <sz val="28"/>
      <color rgb="FF000000"/>
      <name val="仿宋"/>
      <charset val="134"/>
    </font>
    <font>
      <b/>
      <sz val="24"/>
      <color rgb="FF000000"/>
      <name val="宋体"/>
      <charset val="134"/>
    </font>
    <font>
      <b/>
      <sz val="24"/>
      <color rgb="FF000000"/>
      <name val="仿宋"/>
      <charset val="134"/>
    </font>
    <font>
      <sz val="24"/>
      <color theme="1"/>
      <name val="等线"/>
      <charset val="134"/>
      <scheme val="minor"/>
    </font>
    <font>
      <b/>
      <sz val="18"/>
      <color theme="3"/>
      <name val="等线"/>
      <charset val="134"/>
      <scheme val="minor"/>
    </font>
    <font>
      <sz val="11"/>
      <color theme="0"/>
      <name val="等线"/>
      <charset val="0"/>
      <scheme val="minor"/>
    </font>
    <font>
      <sz val="11"/>
      <color theme="1"/>
      <name val="等线"/>
      <charset val="0"/>
      <scheme val="minor"/>
    </font>
    <font>
      <i/>
      <sz val="11"/>
      <color rgb="FF7F7F7F"/>
      <name val="等线"/>
      <charset val="0"/>
      <scheme val="minor"/>
    </font>
    <font>
      <b/>
      <sz val="11"/>
      <color theme="1"/>
      <name val="等线"/>
      <charset val="0"/>
      <scheme val="minor"/>
    </font>
    <font>
      <sz val="11"/>
      <color theme="1"/>
      <name val="等线"/>
      <charset val="134"/>
      <scheme val="minor"/>
    </font>
    <font>
      <sz val="11"/>
      <color rgb="FF3F3F76"/>
      <name val="等线"/>
      <charset val="0"/>
      <scheme val="minor"/>
    </font>
    <font>
      <u/>
      <sz val="11"/>
      <color rgb="FF0000FF"/>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b/>
      <sz val="15"/>
      <color theme="3"/>
      <name val="等线"/>
      <charset val="134"/>
      <scheme val="minor"/>
    </font>
    <font>
      <b/>
      <sz val="11"/>
      <color theme="3"/>
      <name val="等线"/>
      <charset val="134"/>
      <scheme val="minor"/>
    </font>
    <font>
      <sz val="11"/>
      <color rgb="FFFF0000"/>
      <name val="等线"/>
      <charset val="0"/>
      <scheme val="minor"/>
    </font>
    <font>
      <sz val="11"/>
      <color rgb="FF006100"/>
      <name val="等线"/>
      <charset val="0"/>
      <scheme val="minor"/>
    </font>
    <font>
      <u/>
      <sz val="11"/>
      <color rgb="FF800080"/>
      <name val="等线"/>
      <charset val="0"/>
      <scheme val="minor"/>
    </font>
    <font>
      <sz val="11"/>
      <color rgb="FF9C6500"/>
      <name val="等线"/>
      <charset val="0"/>
      <scheme val="minor"/>
    </font>
    <font>
      <b/>
      <sz val="11"/>
      <color rgb="FFFA7D00"/>
      <name val="等线"/>
      <charset val="0"/>
      <scheme val="minor"/>
    </font>
    <font>
      <b/>
      <sz val="11"/>
      <color rgb="FF3F3F3F"/>
      <name val="等线"/>
      <charset val="0"/>
      <scheme val="minor"/>
    </font>
    <font>
      <sz val="11"/>
      <color rgb="FFFA7D00"/>
      <name val="等线"/>
      <charset val="0"/>
      <scheme val="minor"/>
    </font>
    <font>
      <vertAlign val="superscript"/>
      <sz val="28"/>
      <name val="仿宋"/>
      <charset val="134"/>
    </font>
    <font>
      <sz val="28"/>
      <color rgb="FF000000"/>
      <name val="方正书宋_GBK"/>
      <charset val="134"/>
    </font>
  </fonts>
  <fills count="33">
    <fill>
      <patternFill patternType="none"/>
    </fill>
    <fill>
      <patternFill patternType="gray125"/>
    </fill>
    <fill>
      <patternFill patternType="solid">
        <fgColor theme="7"/>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599993896298105"/>
        <bgColor indexed="64"/>
      </patternFill>
    </fill>
    <fill>
      <patternFill patternType="solid">
        <fgColor rgb="FFFFC7CE"/>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20" fillId="11"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37" fillId="25" borderId="19" applyNumberFormat="false" applyAlignment="false" applyProtection="false">
      <alignment vertical="center"/>
    </xf>
    <xf numFmtId="0" fontId="28" fillId="9" borderId="15" applyNumberFormat="false" applyAlignment="false" applyProtection="false">
      <alignment vertical="center"/>
    </xf>
    <xf numFmtId="0" fontId="24" fillId="0" borderId="0">
      <alignment vertical="center"/>
    </xf>
    <xf numFmtId="0" fontId="27" fillId="8" borderId="0" applyNumberFormat="false" applyBorder="false" applyAlignment="false" applyProtection="false">
      <alignment vertical="center"/>
    </xf>
    <xf numFmtId="0" fontId="30" fillId="0" borderId="1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9" fillId="0" borderId="16" applyNumberFormat="false" applyFill="false" applyAlignment="false" applyProtection="false">
      <alignment vertical="center"/>
    </xf>
    <xf numFmtId="0" fontId="21" fillId="7"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21" fillId="4"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0" fillId="14" borderId="0" applyNumberFormat="false" applyBorder="false" applyAlignment="false" applyProtection="false">
      <alignment vertical="center"/>
    </xf>
    <xf numFmtId="0" fontId="31" fillId="0" borderId="17" applyNumberFormat="false" applyFill="false" applyAlignment="false" applyProtection="false">
      <alignment vertical="center"/>
    </xf>
    <xf numFmtId="0" fontId="23" fillId="0" borderId="13" applyNumberFormat="false" applyFill="false" applyAlignment="false" applyProtection="false">
      <alignment vertical="center"/>
    </xf>
    <xf numFmtId="0" fontId="21" fillId="17" borderId="0" applyNumberFormat="false" applyBorder="false" applyAlignment="false" applyProtection="false">
      <alignment vertical="center"/>
    </xf>
    <xf numFmtId="0" fontId="21" fillId="3"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43" fontId="24"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1" fillId="13" borderId="0" applyNumberFormat="false" applyBorder="false" applyAlignment="false" applyProtection="false">
      <alignment vertical="center"/>
    </xf>
    <xf numFmtId="0" fontId="38" fillId="0" borderId="2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1" fillId="15" borderId="0" applyNumberFormat="false" applyBorder="false" applyAlignment="false" applyProtection="false">
      <alignment vertical="center"/>
    </xf>
    <xf numFmtId="0" fontId="24" fillId="16" borderId="18" applyNumberFormat="false" applyFont="false" applyAlignment="false" applyProtection="false">
      <alignment vertical="center"/>
    </xf>
    <xf numFmtId="0" fontId="20" fillId="1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6" fillId="25" borderId="14" applyNumberFormat="false" applyAlignment="false" applyProtection="false">
      <alignment vertical="center"/>
    </xf>
    <xf numFmtId="0" fontId="20" fillId="26"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0" fillId="12"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9" fontId="24" fillId="0" borderId="0" applyFont="false" applyFill="false" applyBorder="false" applyAlignment="false" applyProtection="false">
      <alignment vertical="center"/>
    </xf>
    <xf numFmtId="0" fontId="20" fillId="30"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20" fillId="6" borderId="0" applyNumberFormat="false" applyBorder="false" applyAlignment="false" applyProtection="false">
      <alignment vertical="center"/>
    </xf>
    <xf numFmtId="0" fontId="21" fillId="31" borderId="0" applyNumberFormat="false" applyBorder="false" applyAlignment="false" applyProtection="false">
      <alignment vertical="center"/>
    </xf>
    <xf numFmtId="0" fontId="25" fillId="5" borderId="14" applyNumberFormat="false" applyAlignment="false" applyProtection="false">
      <alignment vertical="center"/>
    </xf>
    <xf numFmtId="0" fontId="21" fillId="23" borderId="0" applyNumberFormat="false" applyBorder="false" applyAlignment="false" applyProtection="false">
      <alignment vertical="center"/>
    </xf>
    <xf numFmtId="0" fontId="20" fillId="2" borderId="0" applyNumberFormat="false" applyBorder="false" applyAlignment="false" applyProtection="false">
      <alignment vertical="center"/>
    </xf>
    <xf numFmtId="0" fontId="21" fillId="19" borderId="0" applyNumberFormat="false" applyBorder="false" applyAlignment="false" applyProtection="false">
      <alignment vertical="center"/>
    </xf>
  </cellStyleXfs>
  <cellXfs count="77">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pplyFill="true" applyBorder="true" applyAlignment="true">
      <alignment horizontal="center" vertical="center"/>
    </xf>
    <xf numFmtId="0" fontId="3" fillId="0" borderId="0" xfId="0" applyFont="true" applyFill="true">
      <alignment vertical="center"/>
    </xf>
    <xf numFmtId="0" fontId="5" fillId="0" borderId="0" xfId="0" applyFont="true" applyFill="true">
      <alignment vertical="center"/>
    </xf>
    <xf numFmtId="0" fontId="6" fillId="0" borderId="0" xfId="0" applyFont="true" applyFill="true">
      <alignment vertical="center"/>
    </xf>
    <xf numFmtId="0" fontId="4" fillId="0" borderId="0" xfId="0" applyFont="true" applyFill="true" applyAlignment="true">
      <alignment horizontal="center" vertical="center"/>
    </xf>
    <xf numFmtId="0" fontId="7" fillId="0" borderId="0" xfId="0" applyFont="true" applyFill="true" applyAlignment="true">
      <alignment horizontal="center" vertical="center"/>
    </xf>
    <xf numFmtId="0" fontId="7" fillId="0" borderId="0" xfId="0" applyFont="true" applyFill="true">
      <alignment vertical="center"/>
    </xf>
    <xf numFmtId="0" fontId="4" fillId="0" borderId="0" xfId="0" applyFont="true" applyFill="true">
      <alignment vertical="center"/>
    </xf>
    <xf numFmtId="0" fontId="8" fillId="0" borderId="0" xfId="0" applyFont="true" applyAlignment="true">
      <alignment vertical="center"/>
    </xf>
    <xf numFmtId="0" fontId="8" fillId="0" borderId="0" xfId="0" applyFont="true" applyAlignment="true">
      <alignment horizontal="left" vertical="center"/>
    </xf>
    <xf numFmtId="0" fontId="8" fillId="0" borderId="0" xfId="0" applyFont="true" applyAlignment="true">
      <alignment horizontal="justify" vertical="center"/>
    </xf>
    <xf numFmtId="0" fontId="8" fillId="0" borderId="0" xfId="0" applyFont="true" applyAlignment="true">
      <alignment horizontal="center" vertical="center"/>
    </xf>
    <xf numFmtId="0" fontId="8" fillId="0" borderId="0" xfId="0" applyFont="true">
      <alignment vertical="center"/>
    </xf>
    <xf numFmtId="0" fontId="9" fillId="0" borderId="0" xfId="0" applyFont="true" applyAlignment="true">
      <alignment vertical="center"/>
    </xf>
    <xf numFmtId="0" fontId="10" fillId="0" borderId="0" xfId="0" applyFont="true" applyAlignment="true">
      <alignment horizontal="center" vertical="center"/>
    </xf>
    <xf numFmtId="0" fontId="10" fillId="0" borderId="0" xfId="0" applyFont="true" applyAlignment="true">
      <alignment horizontal="justify" vertical="center"/>
    </xf>
    <xf numFmtId="0" fontId="11" fillId="0" borderId="1" xfId="0" applyFont="true" applyBorder="true" applyAlignment="true">
      <alignment vertical="center" wrapText="true"/>
    </xf>
    <xf numFmtId="0" fontId="11" fillId="0" borderId="2" xfId="0" applyFont="true" applyBorder="true" applyAlignment="true">
      <alignment horizontal="center" vertical="center" wrapText="true"/>
    </xf>
    <xf numFmtId="0" fontId="11" fillId="0" borderId="3" xfId="0" applyFont="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0" borderId="5" xfId="0" applyFont="true" applyFill="true" applyBorder="true" applyAlignment="true">
      <alignment horizontal="center" vertical="center" wrapText="true"/>
    </xf>
    <xf numFmtId="0" fontId="12" fillId="0" borderId="6" xfId="0" applyFont="true" applyFill="true" applyBorder="true" applyAlignment="true">
      <alignment horizontal="justify" vertical="center" wrapText="true"/>
    </xf>
    <xf numFmtId="0" fontId="12" fillId="0" borderId="7" xfId="0"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13" fillId="0" borderId="7" xfId="0" applyFont="true" applyFill="true" applyBorder="true" applyAlignment="true">
      <alignment horizontal="center" vertical="center" wrapText="true"/>
    </xf>
    <xf numFmtId="0" fontId="14" fillId="0" borderId="7" xfId="0" applyFont="true" applyFill="true" applyBorder="true" applyAlignment="true">
      <alignment horizontal="left" vertical="center" wrapText="true"/>
    </xf>
    <xf numFmtId="0" fontId="14" fillId="0" borderId="8" xfId="0" applyFont="true" applyFill="true" applyBorder="true" applyAlignment="true">
      <alignment horizontal="left" vertical="center" wrapText="true"/>
    </xf>
    <xf numFmtId="0" fontId="14" fillId="0" borderId="9" xfId="0" applyFont="true" applyFill="true" applyBorder="true" applyAlignment="true">
      <alignment horizontal="justify" vertical="center" wrapText="true"/>
    </xf>
    <xf numFmtId="0" fontId="15" fillId="0" borderId="1" xfId="0" applyFont="true" applyFill="true" applyBorder="true" applyAlignment="true">
      <alignmen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justify" vertical="center" wrapText="true"/>
    </xf>
    <xf numFmtId="0" fontId="15" fillId="0" borderId="7" xfId="0" applyFont="true" applyFill="true" applyBorder="true" applyAlignment="true">
      <alignment vertical="center" wrapText="true"/>
    </xf>
    <xf numFmtId="0" fontId="6" fillId="0" borderId="7"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2" fillId="0" borderId="4" xfId="0" applyFont="true" applyFill="true" applyBorder="true" applyAlignment="true">
      <alignment horizontal="left" vertical="center" wrapText="true"/>
    </xf>
    <xf numFmtId="0" fontId="12" fillId="0" borderId="5" xfId="0" applyFont="true" applyFill="true" applyBorder="true" applyAlignment="true">
      <alignment horizontal="left" vertical="center" wrapText="true"/>
    </xf>
    <xf numFmtId="0" fontId="12" fillId="0" borderId="6" xfId="0" applyFont="true" applyFill="true" applyBorder="true" applyAlignment="true">
      <alignment horizontal="left" vertical="center" wrapText="true"/>
    </xf>
    <xf numFmtId="0" fontId="11" fillId="0" borderId="1" xfId="0" applyFont="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12" fillId="0" borderId="8" xfId="0" applyFont="true" applyFill="true" applyBorder="true" applyAlignment="true">
      <alignment horizontal="center" vertical="center" wrapText="true"/>
    </xf>
    <xf numFmtId="0" fontId="17" fillId="0" borderId="10" xfId="0" applyFont="true" applyFill="true" applyBorder="true" applyAlignment="true">
      <alignment horizontal="center" vertical="center" wrapText="true"/>
    </xf>
    <xf numFmtId="0" fontId="17" fillId="0" borderId="11" xfId="0"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17" fillId="0" borderId="8" xfId="0" applyFont="true" applyFill="true" applyBorder="true" applyAlignment="true">
      <alignment horizontal="center" vertical="center" wrapText="true"/>
    </xf>
    <xf numFmtId="0" fontId="3" fillId="0" borderId="4"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3" fillId="0" borderId="7" xfId="0" applyFont="true" applyFill="true" applyBorder="true" applyAlignment="true">
      <alignment horizontal="center" vertical="center"/>
    </xf>
    <xf numFmtId="0" fontId="3" fillId="0" borderId="8" xfId="0" applyFont="true" applyFill="true" applyBorder="true" applyAlignment="true">
      <alignment horizontal="center" vertical="center"/>
    </xf>
    <xf numFmtId="0" fontId="6" fillId="0" borderId="12" xfId="0" applyFont="true" applyFill="true" applyBorder="true" applyAlignment="true">
      <alignment horizontal="center" vertical="center" wrapText="true"/>
    </xf>
    <xf numFmtId="0" fontId="11" fillId="0" borderId="6" xfId="0" applyFont="true" applyBorder="true" applyAlignment="true">
      <alignment horizontal="center" vertical="center" wrapText="true"/>
    </xf>
    <xf numFmtId="0" fontId="16" fillId="0" borderId="1" xfId="0" applyFont="true" applyFill="true" applyBorder="true" applyAlignment="true">
      <alignment horizontal="justify" vertical="center" wrapText="true"/>
    </xf>
    <xf numFmtId="0" fontId="12" fillId="0" borderId="1" xfId="0" applyFont="true" applyFill="true" applyBorder="true" applyAlignment="true">
      <alignment horizontal="center" vertical="center" wrapText="true"/>
    </xf>
    <xf numFmtId="0" fontId="17" fillId="0" borderId="1" xfId="0" applyFont="true" applyFill="true" applyBorder="true" applyAlignment="true">
      <alignment horizontal="justify" vertical="center" wrapText="true"/>
    </xf>
    <xf numFmtId="0" fontId="12" fillId="0" borderId="8" xfId="0" applyFont="true" applyFill="true" applyBorder="true" applyAlignment="true">
      <alignment horizontal="justify" vertical="center" wrapText="true"/>
    </xf>
    <xf numFmtId="0" fontId="17" fillId="0" borderId="11" xfId="0" applyFont="true" applyFill="true" applyBorder="true" applyAlignment="true">
      <alignment horizontal="justify" vertical="center" wrapText="true"/>
    </xf>
    <xf numFmtId="0" fontId="17" fillId="0" borderId="8" xfId="0" applyFont="true" applyFill="true" applyBorder="true" applyAlignment="true">
      <alignment horizontal="justify" vertical="center" wrapText="true"/>
    </xf>
    <xf numFmtId="0" fontId="3" fillId="0" borderId="0" xfId="0" applyFont="true" applyFill="true" applyBorder="true" applyAlignment="true">
      <alignment horizontal="justify" vertical="center"/>
    </xf>
    <xf numFmtId="0" fontId="3" fillId="0" borderId="8" xfId="0" applyFont="true" applyFill="true" applyBorder="true" applyAlignment="true">
      <alignment horizontal="justify" vertical="center"/>
    </xf>
    <xf numFmtId="0" fontId="5" fillId="0" borderId="12" xfId="0" applyFont="true" applyFill="true" applyBorder="true" applyAlignment="true">
      <alignment horizontal="justify" vertical="center" wrapText="true"/>
    </xf>
    <xf numFmtId="0" fontId="3" fillId="0" borderId="9" xfId="0" applyFont="true" applyFill="true" applyBorder="true" applyAlignment="true">
      <alignment horizontal="justify" vertical="center"/>
    </xf>
    <xf numFmtId="0" fontId="9" fillId="0" borderId="0" xfId="0" applyFont="true">
      <alignment vertical="center"/>
    </xf>
    <xf numFmtId="0" fontId="18" fillId="0" borderId="0" xfId="0" applyFont="true">
      <alignment vertical="center"/>
    </xf>
    <xf numFmtId="0" fontId="15" fillId="0" borderId="0" xfId="0" applyFont="true" applyFill="true" applyBorder="true" applyAlignment="true">
      <alignment vertical="center" wrapText="true"/>
    </xf>
    <xf numFmtId="0" fontId="5" fillId="0" borderId="0" xfId="0" applyFont="true" applyFill="true" applyBorder="true" applyAlignment="true">
      <alignment horizontal="center" vertical="center" wrapText="true"/>
    </xf>
    <xf numFmtId="0" fontId="5" fillId="0" borderId="0" xfId="0" applyFont="true">
      <alignment vertical="center"/>
    </xf>
    <xf numFmtId="0" fontId="6" fillId="0" borderId="0" xfId="0" applyFont="true">
      <alignment vertical="center"/>
    </xf>
    <xf numFmtId="0" fontId="6" fillId="0" borderId="0" xfId="0" applyFont="true" applyFill="true" applyAlignment="true">
      <alignment horizontal="center" vertical="center"/>
    </xf>
    <xf numFmtId="0" fontId="3" fillId="0" borderId="0" xfId="0" applyFont="true" applyFill="true" applyAlignment="true">
      <alignment horizontal="center" vertical="center"/>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常规 10 10 2 2 2 2" xfId="5"/>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ummaryRight="false"/>
    <pageSetUpPr fitToPage="true"/>
  </sheetPr>
  <dimension ref="A1:P34"/>
  <sheetViews>
    <sheetView tabSelected="1" zoomScale="40" zoomScaleNormal="40" workbookViewId="0">
      <pane ySplit="4" topLeftCell="A5" activePane="bottomLeft" state="frozen"/>
      <selection/>
      <selection pane="bottomLeft" activeCell="L7" sqref="L7"/>
    </sheetView>
  </sheetViews>
  <sheetFormatPr defaultColWidth="9" defaultRowHeight="13.5" customHeight="true"/>
  <cols>
    <col min="1" max="1" width="9.375" style="12" customWidth="true"/>
    <col min="2" max="2" width="25.9333333333333" style="13" customWidth="true"/>
    <col min="3" max="3" width="83.125" style="14" customWidth="true"/>
    <col min="4" max="4" width="24.6916666666667" style="15" customWidth="true"/>
    <col min="5" max="5" width="17.5" style="15" customWidth="true"/>
    <col min="6" max="6" width="21.75" style="16" customWidth="true"/>
    <col min="7" max="7" width="18.125" style="16" customWidth="true"/>
    <col min="8" max="8" width="16.25" style="16" customWidth="true"/>
    <col min="9" max="9" width="21.25" style="16" customWidth="true"/>
    <col min="10" max="10" width="15.1666666666667" style="15" customWidth="true"/>
    <col min="11" max="11" width="115.316666666667" style="14" customWidth="true"/>
    <col min="12" max="12" width="25.3083333333333" style="15" customWidth="true"/>
    <col min="13" max="15" width="9" style="16"/>
  </cols>
  <sheetData>
    <row r="1" ht="28" customHeight="true" spans="1:1">
      <c r="A1" s="17" t="s">
        <v>0</v>
      </c>
    </row>
    <row r="2" ht="65" customHeight="true" spans="1:12">
      <c r="A2" s="18" t="s">
        <v>1</v>
      </c>
      <c r="B2" s="18"/>
      <c r="C2" s="19"/>
      <c r="D2" s="18"/>
      <c r="E2" s="18"/>
      <c r="F2" s="18"/>
      <c r="G2" s="18"/>
      <c r="H2" s="18"/>
      <c r="I2" s="18"/>
      <c r="J2" s="18"/>
      <c r="K2" s="19"/>
      <c r="L2" s="18"/>
    </row>
    <row r="3" s="1" customFormat="true" ht="65" customHeight="true" spans="1:15">
      <c r="A3" s="20" t="s">
        <v>2</v>
      </c>
      <c r="B3" s="21" t="s">
        <v>3</v>
      </c>
      <c r="C3" s="22" t="s">
        <v>4</v>
      </c>
      <c r="D3" s="21" t="s">
        <v>5</v>
      </c>
      <c r="E3" s="45" t="s">
        <v>6</v>
      </c>
      <c r="F3" s="45" t="s">
        <v>7</v>
      </c>
      <c r="G3" s="45" t="s">
        <v>8</v>
      </c>
      <c r="H3" s="45" t="s">
        <v>9</v>
      </c>
      <c r="I3" s="45" t="s">
        <v>10</v>
      </c>
      <c r="J3" s="45" t="s">
        <v>11</v>
      </c>
      <c r="K3" s="58" t="s">
        <v>12</v>
      </c>
      <c r="L3" s="45" t="s">
        <v>13</v>
      </c>
      <c r="M3" s="69"/>
      <c r="N3" s="69"/>
      <c r="O3" s="69"/>
    </row>
    <row r="4" s="2" customFormat="true" ht="42.9" customHeight="true" spans="1:12">
      <c r="A4" s="23" t="s">
        <v>14</v>
      </c>
      <c r="B4" s="24"/>
      <c r="C4" s="25"/>
      <c r="D4" s="26">
        <f>D5+D25</f>
        <v>827359.42</v>
      </c>
      <c r="E4" s="46"/>
      <c r="F4" s="46"/>
      <c r="G4" s="46"/>
      <c r="H4" s="46"/>
      <c r="I4" s="46"/>
      <c r="J4" s="46"/>
      <c r="K4" s="59"/>
      <c r="L4" s="60">
        <f>SUM(L5+L25)</f>
        <v>195856.42</v>
      </c>
    </row>
    <row r="5" s="3" customFormat="true" ht="43.05" customHeight="true" spans="1:15">
      <c r="A5" s="27" t="s">
        <v>15</v>
      </c>
      <c r="B5" s="27"/>
      <c r="C5" s="27"/>
      <c r="D5" s="28">
        <f>D6+D8+D18+D20+D22</f>
        <v>671735.42</v>
      </c>
      <c r="E5" s="47"/>
      <c r="F5" s="47"/>
      <c r="G5" s="47"/>
      <c r="H5" s="47"/>
      <c r="I5" s="47"/>
      <c r="J5" s="47"/>
      <c r="K5" s="61"/>
      <c r="L5" s="41">
        <f>L6+L8+L18+L20+L22</f>
        <v>171326.42</v>
      </c>
      <c r="M5" s="2"/>
      <c r="N5" s="2"/>
      <c r="O5" s="2"/>
    </row>
    <row r="6" s="2" customFormat="true" ht="49.95" customHeight="true" spans="1:16">
      <c r="A6" s="29" t="s">
        <v>16</v>
      </c>
      <c r="B6" s="30"/>
      <c r="C6" s="31"/>
      <c r="D6" s="28">
        <f>SUM(D7:D7)</f>
        <v>525500</v>
      </c>
      <c r="E6" s="26"/>
      <c r="F6" s="48"/>
      <c r="G6" s="48"/>
      <c r="H6" s="48"/>
      <c r="I6" s="48"/>
      <c r="J6" s="48"/>
      <c r="K6" s="62"/>
      <c r="L6" s="41">
        <f>SUM(L7:L7)</f>
        <v>104300</v>
      </c>
      <c r="P6" s="70"/>
    </row>
    <row r="7" s="4" customFormat="true" ht="408" customHeight="true" spans="1:16">
      <c r="A7" s="32">
        <f>ROW()-6</f>
        <v>1</v>
      </c>
      <c r="B7" s="33" t="s">
        <v>17</v>
      </c>
      <c r="C7" s="34" t="s">
        <v>18</v>
      </c>
      <c r="D7" s="33">
        <v>525500</v>
      </c>
      <c r="E7" s="33" t="s">
        <v>19</v>
      </c>
      <c r="F7" s="33" t="s">
        <v>20</v>
      </c>
      <c r="G7" s="33" t="s">
        <v>21</v>
      </c>
      <c r="H7" s="33" t="s">
        <v>21</v>
      </c>
      <c r="I7" s="33" t="s">
        <v>22</v>
      </c>
      <c r="J7" s="33" t="s">
        <v>23</v>
      </c>
      <c r="K7" s="34" t="s">
        <v>24</v>
      </c>
      <c r="L7" s="33">
        <v>104300</v>
      </c>
      <c r="M7" s="71"/>
      <c r="N7" s="71"/>
      <c r="O7" s="72"/>
      <c r="P7" s="72"/>
    </row>
    <row r="8" s="5" customFormat="true" ht="49.95" customHeight="true" spans="1:15">
      <c r="A8" s="29" t="s">
        <v>25</v>
      </c>
      <c r="B8" s="30"/>
      <c r="C8" s="31"/>
      <c r="D8" s="28">
        <f>SUM(D9:D17)</f>
        <v>56072.62</v>
      </c>
      <c r="E8" s="49"/>
      <c r="F8" s="50"/>
      <c r="G8" s="50"/>
      <c r="H8" s="50"/>
      <c r="I8" s="50"/>
      <c r="J8" s="50"/>
      <c r="K8" s="63"/>
      <c r="L8" s="41">
        <f>SUM(L9:L17)</f>
        <v>56072.62</v>
      </c>
      <c r="M8" s="3"/>
      <c r="N8" s="3"/>
      <c r="O8" s="3"/>
    </row>
    <row r="9" s="6" customFormat="true" ht="409" customHeight="true" spans="1:15">
      <c r="A9" s="32">
        <f>ROW()-7</f>
        <v>2</v>
      </c>
      <c r="B9" s="35" t="s">
        <v>26</v>
      </c>
      <c r="C9" s="36" t="s">
        <v>27</v>
      </c>
      <c r="D9" s="35">
        <v>7000</v>
      </c>
      <c r="E9" s="35" t="s">
        <v>28</v>
      </c>
      <c r="F9" s="35" t="s">
        <v>29</v>
      </c>
      <c r="G9" s="35" t="s">
        <v>30</v>
      </c>
      <c r="H9" s="35" t="s">
        <v>31</v>
      </c>
      <c r="I9" s="35" t="s">
        <v>32</v>
      </c>
      <c r="J9" s="35">
        <v>2026</v>
      </c>
      <c r="K9" s="36" t="s">
        <v>33</v>
      </c>
      <c r="L9" s="35">
        <v>7000</v>
      </c>
      <c r="M9" s="73"/>
      <c r="N9" s="73"/>
      <c r="O9" s="73"/>
    </row>
    <row r="10" s="6" customFormat="true" ht="409" customHeight="true" spans="1:15">
      <c r="A10" s="32">
        <f t="shared" ref="A10:A17" si="0">ROW()-7</f>
        <v>3</v>
      </c>
      <c r="B10" s="35" t="s">
        <v>34</v>
      </c>
      <c r="C10" s="36" t="s">
        <v>35</v>
      </c>
      <c r="D10" s="35">
        <v>4550</v>
      </c>
      <c r="E10" s="35" t="s">
        <v>28</v>
      </c>
      <c r="F10" s="35" t="s">
        <v>29</v>
      </c>
      <c r="G10" s="35" t="s">
        <v>30</v>
      </c>
      <c r="H10" s="35" t="s">
        <v>31</v>
      </c>
      <c r="I10" s="35" t="s">
        <v>32</v>
      </c>
      <c r="J10" s="35">
        <v>2026</v>
      </c>
      <c r="K10" s="36" t="s">
        <v>36</v>
      </c>
      <c r="L10" s="35">
        <v>4550</v>
      </c>
      <c r="M10" s="73"/>
      <c r="N10" s="73"/>
      <c r="O10" s="73"/>
    </row>
    <row r="11" s="7" customFormat="true" ht="350" customHeight="true" spans="1:15">
      <c r="A11" s="32">
        <f t="shared" si="0"/>
        <v>4</v>
      </c>
      <c r="B11" s="37" t="s">
        <v>37</v>
      </c>
      <c r="C11" s="36" t="s">
        <v>38</v>
      </c>
      <c r="D11" s="35">
        <v>33860</v>
      </c>
      <c r="E11" s="35" t="s">
        <v>28</v>
      </c>
      <c r="F11" s="35" t="s">
        <v>29</v>
      </c>
      <c r="G11" s="35" t="s">
        <v>30</v>
      </c>
      <c r="H11" s="35" t="s">
        <v>31</v>
      </c>
      <c r="I11" s="35" t="s">
        <v>32</v>
      </c>
      <c r="J11" s="35">
        <v>2026</v>
      </c>
      <c r="K11" s="36" t="s">
        <v>39</v>
      </c>
      <c r="L11" s="37">
        <v>33860</v>
      </c>
      <c r="M11" s="74"/>
      <c r="N11" s="74"/>
      <c r="O11" s="74"/>
    </row>
    <row r="12" s="7" customFormat="true" ht="363" customHeight="true" spans="1:15">
      <c r="A12" s="32">
        <f t="shared" si="0"/>
        <v>5</v>
      </c>
      <c r="B12" s="37" t="s">
        <v>40</v>
      </c>
      <c r="C12" s="36" t="s">
        <v>41</v>
      </c>
      <c r="D12" s="35">
        <v>300</v>
      </c>
      <c r="E12" s="35" t="s">
        <v>28</v>
      </c>
      <c r="F12" s="35" t="s">
        <v>29</v>
      </c>
      <c r="G12" s="35" t="s">
        <v>30</v>
      </c>
      <c r="H12" s="35" t="s">
        <v>31</v>
      </c>
      <c r="I12" s="35" t="s">
        <v>32</v>
      </c>
      <c r="J12" s="35">
        <v>2026</v>
      </c>
      <c r="K12" s="36" t="s">
        <v>42</v>
      </c>
      <c r="L12" s="37">
        <v>300</v>
      </c>
      <c r="M12" s="74"/>
      <c r="N12" s="74"/>
      <c r="O12" s="74"/>
    </row>
    <row r="13" s="7" customFormat="true" ht="399" customHeight="true" spans="1:15">
      <c r="A13" s="32">
        <f t="shared" si="0"/>
        <v>6</v>
      </c>
      <c r="B13" s="37" t="s">
        <v>43</v>
      </c>
      <c r="C13" s="36" t="s">
        <v>44</v>
      </c>
      <c r="D13" s="35">
        <v>3200</v>
      </c>
      <c r="E13" s="35" t="s">
        <v>28</v>
      </c>
      <c r="F13" s="35" t="s">
        <v>29</v>
      </c>
      <c r="G13" s="35" t="s">
        <v>30</v>
      </c>
      <c r="H13" s="35" t="s">
        <v>31</v>
      </c>
      <c r="I13" s="35" t="s">
        <v>32</v>
      </c>
      <c r="J13" s="35">
        <v>2026</v>
      </c>
      <c r="K13" s="36" t="s">
        <v>45</v>
      </c>
      <c r="L13" s="37">
        <v>3200</v>
      </c>
      <c r="M13" s="74"/>
      <c r="N13" s="74"/>
      <c r="O13" s="74"/>
    </row>
    <row r="14" s="7" customFormat="true" ht="346" customHeight="true" spans="1:15">
      <c r="A14" s="32">
        <f t="shared" si="0"/>
        <v>7</v>
      </c>
      <c r="B14" s="37" t="s">
        <v>46</v>
      </c>
      <c r="C14" s="38" t="s">
        <v>47</v>
      </c>
      <c r="D14" s="37">
        <v>5650</v>
      </c>
      <c r="E14" s="37" t="s">
        <v>28</v>
      </c>
      <c r="F14" s="37" t="s">
        <v>29</v>
      </c>
      <c r="G14" s="37" t="s">
        <v>30</v>
      </c>
      <c r="H14" s="37" t="s">
        <v>31</v>
      </c>
      <c r="I14" s="35" t="s">
        <v>32</v>
      </c>
      <c r="J14" s="37">
        <v>2026</v>
      </c>
      <c r="K14" s="38" t="s">
        <v>48</v>
      </c>
      <c r="L14" s="37">
        <v>5650</v>
      </c>
      <c r="M14" s="74"/>
      <c r="N14" s="74"/>
      <c r="O14" s="74"/>
    </row>
    <row r="15" s="7" customFormat="true" ht="258" customHeight="true" spans="1:15">
      <c r="A15" s="32">
        <f t="shared" si="0"/>
        <v>8</v>
      </c>
      <c r="B15" s="37" t="s">
        <v>49</v>
      </c>
      <c r="C15" s="38" t="s">
        <v>50</v>
      </c>
      <c r="D15" s="37">
        <v>800</v>
      </c>
      <c r="E15" s="37" t="s">
        <v>28</v>
      </c>
      <c r="F15" s="37" t="s">
        <v>29</v>
      </c>
      <c r="G15" s="37" t="s">
        <v>30</v>
      </c>
      <c r="H15" s="37" t="s">
        <v>31</v>
      </c>
      <c r="I15" s="35" t="s">
        <v>32</v>
      </c>
      <c r="J15" s="37">
        <v>2026</v>
      </c>
      <c r="K15" s="38" t="s">
        <v>51</v>
      </c>
      <c r="L15" s="37">
        <v>800</v>
      </c>
      <c r="M15" s="74"/>
      <c r="N15" s="74"/>
      <c r="O15" s="74"/>
    </row>
    <row r="16" s="7" customFormat="true" ht="409" customHeight="true" spans="1:15">
      <c r="A16" s="32">
        <f t="shared" si="0"/>
        <v>9</v>
      </c>
      <c r="B16" s="37" t="s">
        <v>52</v>
      </c>
      <c r="C16" s="38" t="s">
        <v>53</v>
      </c>
      <c r="D16" s="37">
        <v>630</v>
      </c>
      <c r="E16" s="37" t="s">
        <v>28</v>
      </c>
      <c r="F16" s="37" t="s">
        <v>29</v>
      </c>
      <c r="G16" s="37" t="s">
        <v>54</v>
      </c>
      <c r="H16" s="37" t="s">
        <v>31</v>
      </c>
      <c r="I16" s="35" t="s">
        <v>32</v>
      </c>
      <c r="J16" s="37">
        <v>2026</v>
      </c>
      <c r="K16" s="38" t="s">
        <v>55</v>
      </c>
      <c r="L16" s="37">
        <v>630</v>
      </c>
      <c r="M16" s="74"/>
      <c r="N16" s="74"/>
      <c r="O16" s="74"/>
    </row>
    <row r="17" s="7" customFormat="true" ht="409" customHeight="true" spans="1:15">
      <c r="A17" s="39">
        <f t="shared" si="0"/>
        <v>10</v>
      </c>
      <c r="B17" s="35" t="s">
        <v>56</v>
      </c>
      <c r="C17" s="35" t="s">
        <v>57</v>
      </c>
      <c r="D17" s="35">
        <v>82.62</v>
      </c>
      <c r="E17" s="35" t="s">
        <v>58</v>
      </c>
      <c r="F17" s="35" t="s">
        <v>59</v>
      </c>
      <c r="G17" s="35" t="s">
        <v>60</v>
      </c>
      <c r="H17" s="35" t="s">
        <v>61</v>
      </c>
      <c r="I17" s="35" t="s">
        <v>32</v>
      </c>
      <c r="J17" s="35">
        <v>2026</v>
      </c>
      <c r="K17" s="35" t="s">
        <v>62</v>
      </c>
      <c r="L17" s="35">
        <v>82.62</v>
      </c>
      <c r="M17" s="74"/>
      <c r="N17" s="74"/>
      <c r="O17" s="74"/>
    </row>
    <row r="18" s="5" customFormat="true" ht="49.95" customHeight="true" spans="1:15">
      <c r="A18" s="29" t="s">
        <v>63</v>
      </c>
      <c r="B18" s="30"/>
      <c r="C18" s="31"/>
      <c r="D18" s="28">
        <f>SUM(D19)</f>
        <v>560</v>
      </c>
      <c r="E18" s="51"/>
      <c r="F18" s="52"/>
      <c r="G18" s="52"/>
      <c r="H18" s="52"/>
      <c r="I18" s="52"/>
      <c r="J18" s="52"/>
      <c r="K18" s="64"/>
      <c r="L18" s="41">
        <f>SUM(L19)</f>
        <v>560</v>
      </c>
      <c r="M18" s="3"/>
      <c r="N18" s="3"/>
      <c r="O18" s="3"/>
    </row>
    <row r="19" s="7" customFormat="true" ht="255" customHeight="true" spans="1:15">
      <c r="A19" s="32">
        <f>ROW()-8</f>
        <v>11</v>
      </c>
      <c r="B19" s="37" t="s">
        <v>64</v>
      </c>
      <c r="C19" s="38" t="s">
        <v>65</v>
      </c>
      <c r="D19" s="37">
        <v>560</v>
      </c>
      <c r="E19" s="35" t="s">
        <v>28</v>
      </c>
      <c r="F19" s="37" t="s">
        <v>29</v>
      </c>
      <c r="G19" s="37" t="s">
        <v>30</v>
      </c>
      <c r="H19" s="37" t="s">
        <v>30</v>
      </c>
      <c r="I19" s="37" t="s">
        <v>66</v>
      </c>
      <c r="J19" s="37">
        <v>2026</v>
      </c>
      <c r="K19" s="38" t="s">
        <v>67</v>
      </c>
      <c r="L19" s="37">
        <v>560</v>
      </c>
      <c r="M19" s="74"/>
      <c r="N19" s="74"/>
      <c r="O19" s="74"/>
    </row>
    <row r="20" s="5" customFormat="true" ht="49.95" customHeight="true" spans="1:15">
      <c r="A20" s="29" t="s">
        <v>68</v>
      </c>
      <c r="B20" s="30"/>
      <c r="C20" s="31"/>
      <c r="D20" s="28">
        <f>SUM(D21:D21)</f>
        <v>7000</v>
      </c>
      <c r="E20" s="51"/>
      <c r="F20" s="52"/>
      <c r="G20" s="52"/>
      <c r="H20" s="52"/>
      <c r="I20" s="52"/>
      <c r="J20" s="52"/>
      <c r="K20" s="64"/>
      <c r="L20" s="41">
        <v>7000</v>
      </c>
      <c r="M20" s="3"/>
      <c r="N20" s="3"/>
      <c r="O20" s="3"/>
    </row>
    <row r="21" s="7" customFormat="true" ht="256" customHeight="true" spans="1:15">
      <c r="A21" s="32">
        <f>ROW()-9</f>
        <v>12</v>
      </c>
      <c r="B21" s="37" t="s">
        <v>69</v>
      </c>
      <c r="C21" s="38" t="s">
        <v>70</v>
      </c>
      <c r="D21" s="40">
        <v>7000</v>
      </c>
      <c r="E21" s="37" t="s">
        <v>71</v>
      </c>
      <c r="F21" s="37" t="s">
        <v>72</v>
      </c>
      <c r="G21" s="37" t="s">
        <v>54</v>
      </c>
      <c r="H21" s="37" t="s">
        <v>31</v>
      </c>
      <c r="I21" s="37" t="s">
        <v>73</v>
      </c>
      <c r="J21" s="37">
        <v>2026</v>
      </c>
      <c r="K21" s="38" t="s">
        <v>74</v>
      </c>
      <c r="L21" s="37">
        <v>7000</v>
      </c>
      <c r="M21" s="74"/>
      <c r="N21" s="74"/>
      <c r="O21" s="74"/>
    </row>
    <row r="22" s="5" customFormat="true" ht="49.95" customHeight="true" spans="1:15">
      <c r="A22" s="29" t="s">
        <v>75</v>
      </c>
      <c r="B22" s="30"/>
      <c r="C22" s="31"/>
      <c r="D22" s="41">
        <f>SUM(D23:D24)</f>
        <v>82602.8</v>
      </c>
      <c r="E22" s="51"/>
      <c r="F22" s="52"/>
      <c r="G22" s="52"/>
      <c r="H22" s="52"/>
      <c r="I22" s="52"/>
      <c r="J22" s="52"/>
      <c r="K22" s="64"/>
      <c r="L22" s="41">
        <f>SUM(L23:L24)</f>
        <v>3393.8</v>
      </c>
      <c r="M22" s="3"/>
      <c r="N22" s="3"/>
      <c r="O22" s="3"/>
    </row>
    <row r="23" s="8" customFormat="true" ht="240" customHeight="true" spans="1:15">
      <c r="A23" s="32">
        <f>ROW()-10</f>
        <v>13</v>
      </c>
      <c r="B23" s="37" t="s">
        <v>76</v>
      </c>
      <c r="C23" s="38" t="s">
        <v>77</v>
      </c>
      <c r="D23" s="37">
        <v>2602.8</v>
      </c>
      <c r="E23" s="37" t="s">
        <v>28</v>
      </c>
      <c r="F23" s="37" t="s">
        <v>29</v>
      </c>
      <c r="G23" s="37" t="s">
        <v>78</v>
      </c>
      <c r="H23" s="37" t="s">
        <v>31</v>
      </c>
      <c r="I23" s="37" t="s">
        <v>79</v>
      </c>
      <c r="J23" s="37">
        <v>2026</v>
      </c>
      <c r="K23" s="38" t="s">
        <v>80</v>
      </c>
      <c r="L23" s="37">
        <v>2602.8</v>
      </c>
      <c r="M23" s="75"/>
      <c r="N23" s="75"/>
      <c r="O23" s="75"/>
    </row>
    <row r="24" s="8" customFormat="true" ht="213" customHeight="true" spans="1:15">
      <c r="A24" s="39">
        <f>ROW()-10</f>
        <v>14</v>
      </c>
      <c r="B24" s="37" t="s">
        <v>81</v>
      </c>
      <c r="C24" s="38" t="s">
        <v>82</v>
      </c>
      <c r="D24" s="37">
        <v>80000</v>
      </c>
      <c r="E24" s="35" t="s">
        <v>71</v>
      </c>
      <c r="F24" s="35" t="s">
        <v>83</v>
      </c>
      <c r="G24" s="35" t="s">
        <v>84</v>
      </c>
      <c r="H24" s="35" t="s">
        <v>85</v>
      </c>
      <c r="I24" s="37" t="s">
        <v>86</v>
      </c>
      <c r="J24" s="37" t="s">
        <v>87</v>
      </c>
      <c r="K24" s="38" t="s">
        <v>88</v>
      </c>
      <c r="L24" s="37">
        <v>791</v>
      </c>
      <c r="M24" s="75"/>
      <c r="N24" s="75"/>
      <c r="O24" s="75"/>
    </row>
    <row r="25" s="9" customFormat="true" ht="43.05" customHeight="true" spans="1:15">
      <c r="A25" s="42" t="s">
        <v>89</v>
      </c>
      <c r="B25" s="43"/>
      <c r="C25" s="44"/>
      <c r="D25" s="41">
        <f>SUM(D26+D29+D31)</f>
        <v>155624</v>
      </c>
      <c r="E25" s="53"/>
      <c r="F25" s="54"/>
      <c r="G25" s="54"/>
      <c r="H25" s="54"/>
      <c r="I25" s="54"/>
      <c r="J25" s="54"/>
      <c r="K25" s="65"/>
      <c r="L25" s="41">
        <f>SUM(L26+L29+L31)</f>
        <v>24530</v>
      </c>
      <c r="M25" s="76"/>
      <c r="N25" s="76"/>
      <c r="O25" s="76"/>
    </row>
    <row r="26" s="9" customFormat="true" ht="49.95" customHeight="true" spans="1:15">
      <c r="A26" s="29" t="s">
        <v>16</v>
      </c>
      <c r="B26" s="30"/>
      <c r="C26" s="31"/>
      <c r="D26" s="41">
        <f>SUM(D27:D28)</f>
        <v>965</v>
      </c>
      <c r="E26" s="55"/>
      <c r="F26" s="56"/>
      <c r="G26" s="56"/>
      <c r="H26" s="56"/>
      <c r="I26" s="56"/>
      <c r="J26" s="56"/>
      <c r="K26" s="66"/>
      <c r="L26" s="41">
        <f>SUM(L27:L28)</f>
        <v>330</v>
      </c>
      <c r="M26" s="76"/>
      <c r="N26" s="76"/>
      <c r="O26" s="76"/>
    </row>
    <row r="27" s="8" customFormat="true" ht="181" customHeight="true" spans="1:15">
      <c r="A27" s="32">
        <v>1</v>
      </c>
      <c r="B27" s="35" t="s">
        <v>90</v>
      </c>
      <c r="C27" s="36" t="s">
        <v>91</v>
      </c>
      <c r="D27" s="35">
        <v>955</v>
      </c>
      <c r="E27" s="35" t="s">
        <v>71</v>
      </c>
      <c r="F27" s="35" t="s">
        <v>92</v>
      </c>
      <c r="G27" s="35" t="s">
        <v>93</v>
      </c>
      <c r="H27" s="35" t="s">
        <v>31</v>
      </c>
      <c r="I27" s="35" t="s">
        <v>94</v>
      </c>
      <c r="J27" s="35" t="s">
        <v>95</v>
      </c>
      <c r="K27" s="36" t="s">
        <v>96</v>
      </c>
      <c r="L27" s="35">
        <v>320</v>
      </c>
      <c r="M27" s="75"/>
      <c r="N27" s="75"/>
      <c r="O27" s="75"/>
    </row>
    <row r="28" s="8" customFormat="true" ht="189" customHeight="true" spans="1:15">
      <c r="A28" s="39">
        <v>2</v>
      </c>
      <c r="B28" s="37" t="s">
        <v>97</v>
      </c>
      <c r="C28" s="38" t="s">
        <v>98</v>
      </c>
      <c r="D28" s="37">
        <v>10</v>
      </c>
      <c r="E28" s="57" t="s">
        <v>28</v>
      </c>
      <c r="F28" s="57" t="s">
        <v>29</v>
      </c>
      <c r="G28" s="57" t="s">
        <v>30</v>
      </c>
      <c r="H28" s="57" t="s">
        <v>31</v>
      </c>
      <c r="I28" s="57" t="s">
        <v>86</v>
      </c>
      <c r="J28" s="57" t="s">
        <v>99</v>
      </c>
      <c r="K28" s="67" t="s">
        <v>100</v>
      </c>
      <c r="L28" s="37">
        <v>10</v>
      </c>
      <c r="M28" s="75"/>
      <c r="N28" s="75"/>
      <c r="O28" s="75"/>
    </row>
    <row r="29" s="10" customFormat="true" ht="58" customHeight="true" spans="1:15">
      <c r="A29" s="29" t="s">
        <v>25</v>
      </c>
      <c r="B29" s="30"/>
      <c r="C29" s="31"/>
      <c r="D29" s="41">
        <f>SUM(D30)</f>
        <v>700</v>
      </c>
      <c r="E29" s="55"/>
      <c r="F29" s="56"/>
      <c r="G29" s="56"/>
      <c r="H29" s="56"/>
      <c r="I29" s="56"/>
      <c r="J29" s="56"/>
      <c r="K29" s="68"/>
      <c r="L29" s="41">
        <f>SUM(L30)</f>
        <v>200</v>
      </c>
      <c r="M29" s="5"/>
      <c r="N29" s="5"/>
      <c r="O29" s="5"/>
    </row>
    <row r="30" s="8" customFormat="true" ht="407" customHeight="true" spans="1:15">
      <c r="A30" s="32">
        <v>3</v>
      </c>
      <c r="B30" s="35" t="s">
        <v>101</v>
      </c>
      <c r="C30" s="36" t="s">
        <v>102</v>
      </c>
      <c r="D30" s="35">
        <v>700</v>
      </c>
      <c r="E30" s="35" t="s">
        <v>103</v>
      </c>
      <c r="F30" s="35" t="s">
        <v>104</v>
      </c>
      <c r="G30" s="35" t="s">
        <v>21</v>
      </c>
      <c r="H30" s="35" t="s">
        <v>21</v>
      </c>
      <c r="I30" s="35" t="s">
        <v>105</v>
      </c>
      <c r="J30" s="35" t="s">
        <v>99</v>
      </c>
      <c r="K30" s="36" t="s">
        <v>106</v>
      </c>
      <c r="L30" s="35">
        <v>200</v>
      </c>
      <c r="M30" s="75"/>
      <c r="N30" s="75"/>
      <c r="O30" s="75"/>
    </row>
    <row r="31" s="10" customFormat="true" ht="49.95" customHeight="true" spans="1:15">
      <c r="A31" s="29" t="s">
        <v>107</v>
      </c>
      <c r="B31" s="30"/>
      <c r="C31" s="31"/>
      <c r="D31" s="28">
        <f>SUM(D32:D34)</f>
        <v>153959</v>
      </c>
      <c r="E31" s="55"/>
      <c r="F31" s="56"/>
      <c r="G31" s="56"/>
      <c r="H31" s="56"/>
      <c r="I31" s="56"/>
      <c r="J31" s="56"/>
      <c r="K31" s="68"/>
      <c r="L31" s="41">
        <f>SUM(L32:L34)</f>
        <v>24000</v>
      </c>
      <c r="M31" s="5"/>
      <c r="N31" s="5"/>
      <c r="O31" s="5"/>
    </row>
    <row r="32" s="11" customFormat="true" ht="335" customHeight="true" spans="1:15">
      <c r="A32" s="32">
        <v>4</v>
      </c>
      <c r="B32" s="37" t="s">
        <v>108</v>
      </c>
      <c r="C32" s="38" t="s">
        <v>109</v>
      </c>
      <c r="D32" s="37">
        <v>8856</v>
      </c>
      <c r="E32" s="37" t="s">
        <v>28</v>
      </c>
      <c r="F32" s="37" t="s">
        <v>110</v>
      </c>
      <c r="G32" s="37" t="s">
        <v>111</v>
      </c>
      <c r="H32" s="37" t="s">
        <v>112</v>
      </c>
      <c r="I32" s="37"/>
      <c r="J32" s="37" t="s">
        <v>99</v>
      </c>
      <c r="K32" s="38" t="s">
        <v>113</v>
      </c>
      <c r="L32" s="37">
        <v>2000</v>
      </c>
      <c r="M32" s="7"/>
      <c r="N32" s="7"/>
      <c r="O32" s="7"/>
    </row>
    <row r="33" s="11" customFormat="true" ht="296" customHeight="true" spans="1:15">
      <c r="A33" s="32">
        <v>5</v>
      </c>
      <c r="B33" s="37" t="s">
        <v>114</v>
      </c>
      <c r="C33" s="38" t="s">
        <v>115</v>
      </c>
      <c r="D33" s="37">
        <v>7658</v>
      </c>
      <c r="E33" s="37" t="s">
        <v>116</v>
      </c>
      <c r="F33" s="37" t="s">
        <v>110</v>
      </c>
      <c r="G33" s="37" t="s">
        <v>111</v>
      </c>
      <c r="H33" s="37" t="s">
        <v>112</v>
      </c>
      <c r="I33" s="37"/>
      <c r="J33" s="37" t="s">
        <v>99</v>
      </c>
      <c r="K33" s="38" t="s">
        <v>117</v>
      </c>
      <c r="L33" s="37">
        <v>2000</v>
      </c>
      <c r="M33" s="7"/>
      <c r="N33" s="7"/>
      <c r="O33" s="7"/>
    </row>
    <row r="34" s="11" customFormat="true" ht="236" customHeight="true" spans="1:15">
      <c r="A34" s="32">
        <v>6</v>
      </c>
      <c r="B34" s="37" t="s">
        <v>118</v>
      </c>
      <c r="C34" s="38" t="s">
        <v>119</v>
      </c>
      <c r="D34" s="37">
        <v>137445</v>
      </c>
      <c r="E34" s="37" t="s">
        <v>28</v>
      </c>
      <c r="F34" s="37" t="s">
        <v>110</v>
      </c>
      <c r="G34" s="37" t="s">
        <v>111</v>
      </c>
      <c r="H34" s="37" t="s">
        <v>112</v>
      </c>
      <c r="I34" s="37"/>
      <c r="J34" s="37" t="s">
        <v>99</v>
      </c>
      <c r="K34" s="38" t="s">
        <v>120</v>
      </c>
      <c r="L34" s="37">
        <v>20000</v>
      </c>
      <c r="M34" s="7"/>
      <c r="N34" s="7"/>
      <c r="O34" s="7"/>
    </row>
  </sheetData>
  <mergeCells count="12">
    <mergeCell ref="A2:L2"/>
    <mergeCell ref="A4:C4"/>
    <mergeCell ref="A5:C5"/>
    <mergeCell ref="A6:C6"/>
    <mergeCell ref="A8:C8"/>
    <mergeCell ref="A18:C18"/>
    <mergeCell ref="A20:C20"/>
    <mergeCell ref="A22:C22"/>
    <mergeCell ref="A25:C25"/>
    <mergeCell ref="A26:C26"/>
    <mergeCell ref="A29:C29"/>
    <mergeCell ref="A31:C31"/>
  </mergeCells>
  <pageMargins left="0.700694444444445" right="0.700694444444445" top="0.751388888888889" bottom="0.751388888888889" header="0.298611111111111" footer="0.298611111111111"/>
  <pageSetup paperSize="9" scale="31"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fushunshi</cp:lastModifiedBy>
  <dcterms:created xsi:type="dcterms:W3CDTF">2006-10-30T08:00:00Z</dcterms:created>
  <dcterms:modified xsi:type="dcterms:W3CDTF">2026-06-17T08:46:29Z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95932AE86F2443F0AD4A1549D63B687C</vt:lpwstr>
  </property>
  <property fmtid="{D5CDD505-2E9C-101B-9397-08002B2CF9AE}" pid="4" name="KSOReadingLayout">
    <vt:bool>true</vt:bool>
  </property>
  <property fmtid="{D5CDD505-2E9C-101B-9397-08002B2CF9AE}" pid="5" name="CalculationRule">
    <vt:i4>0</vt:i4>
  </property>
</Properties>
</file>